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роги" sheetId="1" r:id="rId1"/>
  </sheets>
  <definedNames>
    <definedName name="_xlnm.Print_Titles" localSheetId="0">'дороги'!$6:$8</definedName>
  </definedNames>
  <calcPr fullCalcOnLoad="1"/>
</workbook>
</file>

<file path=xl/sharedStrings.xml><?xml version="1.0" encoding="utf-8"?>
<sst xmlns="http://schemas.openxmlformats.org/spreadsheetml/2006/main" count="89" uniqueCount="78">
  <si>
    <t>Информация</t>
  </si>
  <si>
    <t>по финансированию и выполнению мероприятий городской целевой программы</t>
  </si>
  <si>
    <t>"Совершенствование и развитие сети автомобильных дорог в городе Югорске на 2008-2011 годы"</t>
  </si>
  <si>
    <t>Пункт, подпункт программы, подпрограммы</t>
  </si>
  <si>
    <t>Результат реализации мероприятий за отчетный период (выполнение целевых показателей)</t>
  </si>
  <si>
    <t>1.5.</t>
  </si>
  <si>
    <t>2.8.</t>
  </si>
  <si>
    <t>2.10.</t>
  </si>
  <si>
    <t>ИТОГО по реконструкции:</t>
  </si>
  <si>
    <t>ИТОГО по капитальному ремонту:</t>
  </si>
  <si>
    <t>ВСЕГО</t>
  </si>
  <si>
    <t>Выполнена экспертиза проекта. Заключен контракт на СМР.</t>
  </si>
  <si>
    <t>Наименование программы</t>
  </si>
  <si>
    <t>90/10</t>
  </si>
  <si>
    <t>Развитие материально-технической базы социальной сферы ХМАО-Югры на 2006-2010г.</t>
  </si>
  <si>
    <t>Развитие МТБ дошкольных образовательных учреждений в ХМАО- Югре на 2007-2010г.</t>
  </si>
  <si>
    <t>Условие софинансирования,%</t>
  </si>
  <si>
    <t>Повышение безопасности дорожного движения в ХМАО-Югре на 2004-2010г.г.</t>
  </si>
  <si>
    <t>Объем финансирования на 2010 год, тыс.руб.</t>
  </si>
  <si>
    <t>Результат к плану по программе гр.6/гр.4, %</t>
  </si>
  <si>
    <t>Улучшение жилищных условий населения ХМАО-Югры на 2005-2015г. Подпрограмма "Проектирование и строительство инженерных сетей"</t>
  </si>
  <si>
    <t>Информация об участии в окружных программах в 2010 году</t>
  </si>
  <si>
    <t>окружной бюджет</t>
  </si>
  <si>
    <t>местный бюджет</t>
  </si>
  <si>
    <t>Мероприятия программы</t>
  </si>
  <si>
    <t>Источники финансирования, тыс.рублей:</t>
  </si>
  <si>
    <t>Утверждено по программе (план по программе), тыс.рублей</t>
  </si>
  <si>
    <t>Утверждено в бюджете (уточненный план), тыс.рублей</t>
  </si>
  <si>
    <t>Фактически исполнено, тыс.рублей</t>
  </si>
  <si>
    <t>Результат к уточненному плану   гр.6/гр.5, %</t>
  </si>
  <si>
    <t>Реконструкция ул.Механизаторов (от ул.Ленина до ул.Калинина)</t>
  </si>
  <si>
    <t>Реконструкция ул.Менделеева (от ул.Магистральная до ул.Студенческая)</t>
  </si>
  <si>
    <t>Реконструкция ул. Никольская (от ул. Газовиков до ул. Промышленная)</t>
  </si>
  <si>
    <t>Реконструкция ул. Калинина (от Механизаторов до Славянской)</t>
  </si>
  <si>
    <t>Реконструкция ул. Защитников Отечества-Солнечная-Покровская</t>
  </si>
  <si>
    <t>Реконструкция ул. Мичурина-ул. Лунная</t>
  </si>
  <si>
    <t>Реконструкция ул. Свердлова (от детского сада Брусничка до ул. Студенческая)</t>
  </si>
  <si>
    <t>Капитальный ремонт ул. Попова (от ж/д переезда до 16 мкр)</t>
  </si>
  <si>
    <t>Капитальный ремонт ул. Газовиков (от Свердлова до Никольской)</t>
  </si>
  <si>
    <t>Капитальный ремонт ул. Лесозаготовителей</t>
  </si>
  <si>
    <t>Капитальный ремонт ул. Калинина (от Спортивной до Гастелло)</t>
  </si>
  <si>
    <t>Капитальный ремонт ул. Студенческая (от кольца до Садовой)</t>
  </si>
  <si>
    <t>Капитальный ремонт ул. Студенческая (от ул. Садовой до ул. Менделеева)</t>
  </si>
  <si>
    <t>Капитальный ремонт ул. Железнодорожная (от вещевого рынка до 16 мкр)</t>
  </si>
  <si>
    <t>Капитальный ремонт ул. Вавилова (от ул. Кондинской до ул. Ермака)</t>
  </si>
  <si>
    <t xml:space="preserve">Капитальный ремонт ул. 40 лет Победы </t>
  </si>
  <si>
    <t>1.1.2.</t>
  </si>
  <si>
    <t>1.4.2.</t>
  </si>
  <si>
    <t>1.6.</t>
  </si>
  <si>
    <t>1.7.</t>
  </si>
  <si>
    <t>1.8.</t>
  </si>
  <si>
    <t>1.9.</t>
  </si>
  <si>
    <t>1.10.</t>
  </si>
  <si>
    <t>2.2.3.</t>
  </si>
  <si>
    <t>2.4.</t>
  </si>
  <si>
    <t>2.7.</t>
  </si>
  <si>
    <t>Капитальный ремонт ул. Южная</t>
  </si>
  <si>
    <t>2.12.1.</t>
  </si>
  <si>
    <t>2.12.2.</t>
  </si>
  <si>
    <t>2.13.</t>
  </si>
  <si>
    <t>2.14.</t>
  </si>
  <si>
    <t>2.17.</t>
  </si>
  <si>
    <t>Проводится экспертиза проекта</t>
  </si>
  <si>
    <t>Оплачена кредиторская задолженность</t>
  </si>
  <si>
    <t>Реконструкция ул. Мира              ( от ул. Калинина до ул. Ленина)</t>
  </si>
  <si>
    <t>за 9 месяцев 2011 года</t>
  </si>
  <si>
    <t>1.4.1.</t>
  </si>
  <si>
    <t>Реконструкция ул. Никольская (от ул. Студенческая до ул. Газовиков)</t>
  </si>
  <si>
    <t>Выполнено устройство  асфальтобетонного покрытия -                                    2 972 м2, устройство тротуаров - 837 м2</t>
  </si>
  <si>
    <t>Выполнено устройство тротуаров - 702 м2</t>
  </si>
  <si>
    <t>Выполнено устройство тротуаров -            1 545 м2</t>
  </si>
  <si>
    <t>Выполнено устройство тротуаров -              1 175,5 м2</t>
  </si>
  <si>
    <t>Выполнено устройство нижнего слоя асфальтобетона -                         3 852,5 м2, устройство тротуаров - 1 743,5 м2, устройство автобусной остановки - 196 м2</t>
  </si>
  <si>
    <t>Заключается контракт на выполнение СМР</t>
  </si>
  <si>
    <t>Выполнено устройство  асфальтобетонного покрытия -                                    1 379 м2, устройство тротуаров -                   782,5м2</t>
  </si>
  <si>
    <t>Выполнено устройство тротуара -              990 м2</t>
  </si>
  <si>
    <t>Работы на участке от ул.Железнодорожная до ул.Ленина выполнены в полном объеме. Выполнены работы по строительству автобусной остановки Лесозаготовителей,25</t>
  </si>
  <si>
    <t>Выполнено устройство  асфальтобетонного покрытия  -                                    2 729 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</si>
</sst>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"/>
    <numFmt numFmtId="166" formatCode="0.0000000000"/>
    <numFmt numFmtId="167" formatCode="0.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"/>
  </numFmts>
  <fonts count="8"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vertical="center" wrapText="1"/>
      <protection locked="0"/>
    </xf>
    <xf numFmtId="3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6" fillId="0" borderId="8" xfId="0" applyFont="1" applyFill="1" applyBorder="1" applyAlignment="1" applyProtection="1">
      <alignment vertical="center" wrapText="1"/>
      <protection locked="0"/>
    </xf>
    <xf numFmtId="3" fontId="4" fillId="0" borderId="6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vertical="center" wrapText="1"/>
      <protection locked="0"/>
    </xf>
    <xf numFmtId="3" fontId="4" fillId="0" borderId="36" xfId="0" applyNumberFormat="1" applyFont="1" applyFill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8">
      <selection activeCell="B20" sqref="B20"/>
    </sheetView>
  </sheetViews>
  <sheetFormatPr defaultColWidth="9.140625" defaultRowHeight="12.75"/>
  <cols>
    <col min="1" max="1" width="9.421875" style="0" customWidth="1"/>
    <col min="2" max="2" width="25.7109375" style="0" customWidth="1"/>
    <col min="3" max="3" width="9.57421875" style="0" customWidth="1"/>
    <col min="4" max="4" width="10.421875" style="0" customWidth="1"/>
    <col min="5" max="5" width="12.57421875" style="0" customWidth="1"/>
    <col min="6" max="6" width="10.28125" style="0" customWidth="1"/>
    <col min="7" max="7" width="7.28125" style="0" hidden="1" customWidth="1"/>
    <col min="8" max="8" width="11.8515625" style="0" customWidth="1"/>
    <col min="9" max="9" width="11.140625" style="0" customWidth="1"/>
    <col min="10" max="10" width="11.28125" style="0" customWidth="1"/>
    <col min="11" max="11" width="29.7109375" style="0" customWidth="1"/>
  </cols>
  <sheetData>
    <row r="1" spans="1:11" ht="1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5">
      <c r="A4" s="103" t="s">
        <v>65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ht="13.5" thickBot="1"/>
    <row r="6" spans="1:11" ht="65.25" customHeight="1">
      <c r="A6" s="95" t="s">
        <v>3</v>
      </c>
      <c r="B6" s="104" t="s">
        <v>24</v>
      </c>
      <c r="C6" s="93" t="s">
        <v>25</v>
      </c>
      <c r="D6" s="94"/>
      <c r="E6" s="104" t="s">
        <v>26</v>
      </c>
      <c r="F6" s="104" t="s">
        <v>27</v>
      </c>
      <c r="G6" s="14" t="s">
        <v>4</v>
      </c>
      <c r="H6" s="89" t="s">
        <v>28</v>
      </c>
      <c r="I6" s="97" t="s">
        <v>19</v>
      </c>
      <c r="J6" s="91" t="s">
        <v>29</v>
      </c>
      <c r="K6" s="99" t="s">
        <v>4</v>
      </c>
    </row>
    <row r="7" spans="1:11" ht="29.25" customHeight="1" thickBot="1">
      <c r="A7" s="96"/>
      <c r="B7" s="105"/>
      <c r="C7" s="48" t="s">
        <v>22</v>
      </c>
      <c r="D7" s="48" t="s">
        <v>23</v>
      </c>
      <c r="E7" s="105"/>
      <c r="F7" s="105"/>
      <c r="G7" s="49"/>
      <c r="H7" s="90"/>
      <c r="I7" s="98"/>
      <c r="J7" s="92"/>
      <c r="K7" s="100"/>
    </row>
    <row r="8" spans="1:11" ht="13.5" customHeight="1">
      <c r="A8" s="22">
        <v>1</v>
      </c>
      <c r="B8" s="16">
        <v>2</v>
      </c>
      <c r="C8" s="101">
        <v>3</v>
      </c>
      <c r="D8" s="102"/>
      <c r="E8" s="17">
        <v>4</v>
      </c>
      <c r="F8" s="17">
        <v>5</v>
      </c>
      <c r="G8" s="18"/>
      <c r="H8" s="25">
        <v>6</v>
      </c>
      <c r="I8" s="19">
        <v>7</v>
      </c>
      <c r="J8" s="20">
        <v>8</v>
      </c>
      <c r="K8" s="21">
        <v>9</v>
      </c>
    </row>
    <row r="9" spans="1:11" ht="51" customHeight="1">
      <c r="A9" s="55" t="s">
        <v>5</v>
      </c>
      <c r="B9" s="27" t="s">
        <v>30</v>
      </c>
      <c r="C9" s="65">
        <v>4874</v>
      </c>
      <c r="D9" s="65">
        <v>257</v>
      </c>
      <c r="E9" s="23">
        <f>C9+D9</f>
        <v>5131</v>
      </c>
      <c r="F9" s="23">
        <f>C9+D9</f>
        <v>5131</v>
      </c>
      <c r="G9" s="10" t="s">
        <v>11</v>
      </c>
      <c r="H9" s="54">
        <f>4874+256</f>
        <v>5130</v>
      </c>
      <c r="I9" s="12">
        <f>H9*100/E9</f>
        <v>99.98051062171116</v>
      </c>
      <c r="J9" s="12">
        <f>H9*100/F9</f>
        <v>99.98051062171116</v>
      </c>
      <c r="K9" s="75" t="s">
        <v>77</v>
      </c>
    </row>
    <row r="10" spans="1:11" ht="59.25" customHeight="1">
      <c r="A10" s="56" t="s">
        <v>46</v>
      </c>
      <c r="B10" s="28" t="s">
        <v>31</v>
      </c>
      <c r="C10" s="65">
        <v>9500</v>
      </c>
      <c r="D10" s="65">
        <v>500</v>
      </c>
      <c r="E10" s="23">
        <f aca="true" t="shared" si="0" ref="E10:E17">C10+D10</f>
        <v>10000</v>
      </c>
      <c r="F10" s="23">
        <f aca="true" t="shared" si="1" ref="F10:F17">C10+D10</f>
        <v>10000</v>
      </c>
      <c r="G10" s="10"/>
      <c r="H10" s="40">
        <v>0</v>
      </c>
      <c r="I10" s="12">
        <f>H10*100/E10</f>
        <v>0</v>
      </c>
      <c r="J10" s="12">
        <f aca="true" t="shared" si="2" ref="J10:J18">H10*100/F10</f>
        <v>0</v>
      </c>
      <c r="K10" s="38" t="s">
        <v>73</v>
      </c>
    </row>
    <row r="11" spans="1:11" ht="58.5" customHeight="1">
      <c r="A11" s="56" t="s">
        <v>66</v>
      </c>
      <c r="B11" s="28" t="s">
        <v>67</v>
      </c>
      <c r="C11" s="65">
        <v>0</v>
      </c>
      <c r="D11" s="65">
        <v>519</v>
      </c>
      <c r="E11" s="23">
        <v>0</v>
      </c>
      <c r="F11" s="23">
        <f>C11+D11</f>
        <v>519</v>
      </c>
      <c r="G11" s="10"/>
      <c r="H11" s="40">
        <v>519</v>
      </c>
      <c r="I11" s="12">
        <v>0</v>
      </c>
      <c r="J11" s="12">
        <f>H11*100/F11</f>
        <v>100</v>
      </c>
      <c r="K11" s="38" t="s">
        <v>63</v>
      </c>
    </row>
    <row r="12" spans="1:11" ht="58.5" customHeight="1">
      <c r="A12" s="56" t="s">
        <v>47</v>
      </c>
      <c r="B12" s="28" t="s">
        <v>32</v>
      </c>
      <c r="C12" s="65">
        <v>428</v>
      </c>
      <c r="D12" s="65">
        <v>22</v>
      </c>
      <c r="E12" s="23">
        <f t="shared" si="0"/>
        <v>450</v>
      </c>
      <c r="F12" s="23">
        <f t="shared" si="1"/>
        <v>450</v>
      </c>
      <c r="G12" s="10"/>
      <c r="H12" s="40">
        <v>0</v>
      </c>
      <c r="I12" s="12">
        <f aca="true" t="shared" si="3" ref="I12:I18">H12*100/E12</f>
        <v>0</v>
      </c>
      <c r="J12" s="12">
        <f t="shared" si="2"/>
        <v>0</v>
      </c>
      <c r="K12" s="38" t="s">
        <v>62</v>
      </c>
    </row>
    <row r="13" spans="1:11" ht="59.25" customHeight="1">
      <c r="A13" s="56" t="s">
        <v>48</v>
      </c>
      <c r="B13" s="28" t="s">
        <v>33</v>
      </c>
      <c r="C13" s="65">
        <v>4000</v>
      </c>
      <c r="D13" s="65">
        <v>211</v>
      </c>
      <c r="E13" s="23">
        <f t="shared" si="0"/>
        <v>4211</v>
      </c>
      <c r="F13" s="23">
        <f t="shared" si="1"/>
        <v>4211</v>
      </c>
      <c r="G13" s="10"/>
      <c r="H13" s="54">
        <f>3998+211</f>
        <v>4209</v>
      </c>
      <c r="I13" s="12">
        <f t="shared" si="3"/>
        <v>99.9525053431489</v>
      </c>
      <c r="J13" s="12">
        <f t="shared" si="2"/>
        <v>99.9525053431489</v>
      </c>
      <c r="K13" s="75" t="s">
        <v>68</v>
      </c>
    </row>
    <row r="14" spans="1:11" ht="44.25" customHeight="1">
      <c r="A14" s="56" t="s">
        <v>49</v>
      </c>
      <c r="B14" s="28" t="s">
        <v>64</v>
      </c>
      <c r="C14" s="65">
        <v>447</v>
      </c>
      <c r="D14" s="65">
        <v>23</v>
      </c>
      <c r="E14" s="23">
        <f t="shared" si="0"/>
        <v>470</v>
      </c>
      <c r="F14" s="23">
        <f t="shared" si="1"/>
        <v>470</v>
      </c>
      <c r="G14" s="10"/>
      <c r="H14" s="40">
        <v>0</v>
      </c>
      <c r="I14" s="12">
        <f t="shared" si="3"/>
        <v>0</v>
      </c>
      <c r="J14" s="12">
        <f t="shared" si="2"/>
        <v>0</v>
      </c>
      <c r="K14" s="38" t="s">
        <v>62</v>
      </c>
    </row>
    <row r="15" spans="1:11" ht="43.5" customHeight="1">
      <c r="A15" s="56" t="s">
        <v>50</v>
      </c>
      <c r="B15" s="28" t="s">
        <v>34</v>
      </c>
      <c r="C15" s="65">
        <v>484</v>
      </c>
      <c r="D15" s="65">
        <v>26</v>
      </c>
      <c r="E15" s="23">
        <f t="shared" si="0"/>
        <v>510</v>
      </c>
      <c r="F15" s="23">
        <f t="shared" si="1"/>
        <v>510</v>
      </c>
      <c r="G15" s="10"/>
      <c r="H15" s="40">
        <v>0</v>
      </c>
      <c r="I15" s="12">
        <f t="shared" si="3"/>
        <v>0</v>
      </c>
      <c r="J15" s="12">
        <f t="shared" si="2"/>
        <v>0</v>
      </c>
      <c r="K15" s="38" t="s">
        <v>62</v>
      </c>
    </row>
    <row r="16" spans="1:11" ht="33" customHeight="1">
      <c r="A16" s="56" t="s">
        <v>51</v>
      </c>
      <c r="B16" s="28" t="s">
        <v>35</v>
      </c>
      <c r="C16" s="65">
        <v>428</v>
      </c>
      <c r="D16" s="65">
        <v>22</v>
      </c>
      <c r="E16" s="23">
        <f t="shared" si="0"/>
        <v>450</v>
      </c>
      <c r="F16" s="23">
        <f t="shared" si="1"/>
        <v>450</v>
      </c>
      <c r="G16" s="10"/>
      <c r="H16" s="40">
        <v>0</v>
      </c>
      <c r="I16" s="12">
        <f t="shared" si="3"/>
        <v>0</v>
      </c>
      <c r="J16" s="12">
        <f t="shared" si="2"/>
        <v>0</v>
      </c>
      <c r="K16" s="38" t="s">
        <v>62</v>
      </c>
    </row>
    <row r="17" spans="1:11" ht="60.75" customHeight="1" thickBot="1">
      <c r="A17" s="57" t="s">
        <v>52</v>
      </c>
      <c r="B17" s="32" t="s">
        <v>36</v>
      </c>
      <c r="C17" s="66">
        <v>427</v>
      </c>
      <c r="D17" s="66">
        <v>23</v>
      </c>
      <c r="E17" s="41">
        <f t="shared" si="0"/>
        <v>450</v>
      </c>
      <c r="F17" s="41">
        <f t="shared" si="1"/>
        <v>450</v>
      </c>
      <c r="G17" s="42"/>
      <c r="H17" s="43">
        <v>0</v>
      </c>
      <c r="I17" s="72">
        <f t="shared" si="3"/>
        <v>0</v>
      </c>
      <c r="J17" s="72">
        <f t="shared" si="2"/>
        <v>0</v>
      </c>
      <c r="K17" s="73" t="s">
        <v>62</v>
      </c>
    </row>
    <row r="18" spans="1:11" ht="18" customHeight="1" thickBot="1">
      <c r="A18" s="87" t="s">
        <v>8</v>
      </c>
      <c r="B18" s="88"/>
      <c r="C18" s="67">
        <f>C9+C10+C12+C13+C14+C15+C16+C17</f>
        <v>20588</v>
      </c>
      <c r="D18" s="67">
        <f>D9+D10+D12+D13+D14+D15+D16+D17+D11</f>
        <v>1603</v>
      </c>
      <c r="E18" s="52">
        <f>E9+E10+E12+E13+E14+E15+E16+E17</f>
        <v>21672</v>
      </c>
      <c r="F18" s="52">
        <f>F9+F10+F12+F13+F14+F15+F16+F17+F11</f>
        <v>22191</v>
      </c>
      <c r="G18" s="52" t="str">
        <f>G9</f>
        <v>Выполнена экспертиза проекта. Заключен контракт на СМР.</v>
      </c>
      <c r="H18" s="52">
        <f>SUM(H9:H17)</f>
        <v>9858</v>
      </c>
      <c r="I18" s="74">
        <f t="shared" si="3"/>
        <v>45.48726467331119</v>
      </c>
      <c r="J18" s="74">
        <f t="shared" si="2"/>
        <v>44.42341489793159</v>
      </c>
      <c r="K18" s="47"/>
    </row>
    <row r="19" spans="1:11" ht="44.25" customHeight="1">
      <c r="A19" s="61" t="s">
        <v>53</v>
      </c>
      <c r="B19" s="45" t="s">
        <v>37</v>
      </c>
      <c r="C19" s="68">
        <v>1293</v>
      </c>
      <c r="D19" s="68">
        <v>68</v>
      </c>
      <c r="E19" s="62">
        <v>1734</v>
      </c>
      <c r="F19" s="62">
        <f>C19+D19</f>
        <v>1361</v>
      </c>
      <c r="G19" s="63"/>
      <c r="H19" s="51">
        <f>1247+66</f>
        <v>1313</v>
      </c>
      <c r="I19" s="51">
        <f>H19*100/E19</f>
        <v>75.7208765859285</v>
      </c>
      <c r="J19" s="51">
        <f>H19*100/F19</f>
        <v>96.4731814842028</v>
      </c>
      <c r="K19" s="75" t="s">
        <v>69</v>
      </c>
    </row>
    <row r="20" spans="1:11" ht="44.25" customHeight="1">
      <c r="A20" s="44" t="s">
        <v>54</v>
      </c>
      <c r="B20" s="45" t="s">
        <v>38</v>
      </c>
      <c r="C20" s="69">
        <v>2000</v>
      </c>
      <c r="D20" s="69">
        <v>105</v>
      </c>
      <c r="E20" s="39">
        <f aca="true" t="shared" si="4" ref="E20:E28">C20+D20</f>
        <v>2105</v>
      </c>
      <c r="F20" s="62">
        <f aca="true" t="shared" si="5" ref="F20:F28">C20+D20</f>
        <v>2105</v>
      </c>
      <c r="G20" s="46"/>
      <c r="H20" s="51">
        <f>2000+105</f>
        <v>2105</v>
      </c>
      <c r="I20" s="51">
        <f>H20*100/E20</f>
        <v>100</v>
      </c>
      <c r="J20" s="51">
        <f>H20*100/F20</f>
        <v>100</v>
      </c>
      <c r="K20" s="75" t="s">
        <v>70</v>
      </c>
    </row>
    <row r="21" spans="1:11" ht="76.5" customHeight="1">
      <c r="A21" s="30" t="s">
        <v>55</v>
      </c>
      <c r="B21" s="29" t="s">
        <v>39</v>
      </c>
      <c r="C21" s="70">
        <v>3000</v>
      </c>
      <c r="D21" s="70">
        <v>158</v>
      </c>
      <c r="E21" s="58">
        <f t="shared" si="4"/>
        <v>3158</v>
      </c>
      <c r="F21" s="64">
        <f t="shared" si="5"/>
        <v>3158</v>
      </c>
      <c r="G21" s="59"/>
      <c r="H21" s="60">
        <f>3158</f>
        <v>3158</v>
      </c>
      <c r="I21" s="60">
        <f>H21*100/E21</f>
        <v>100</v>
      </c>
      <c r="J21" s="60">
        <f>H21*100/F21</f>
        <v>100</v>
      </c>
      <c r="K21" s="76" t="s">
        <v>76</v>
      </c>
    </row>
    <row r="22" spans="1:11" ht="46.5" customHeight="1">
      <c r="A22" s="30" t="s">
        <v>6</v>
      </c>
      <c r="B22" s="29" t="s">
        <v>40</v>
      </c>
      <c r="C22" s="71">
        <v>2156</v>
      </c>
      <c r="D22" s="71">
        <v>371</v>
      </c>
      <c r="E22" s="1">
        <v>2594</v>
      </c>
      <c r="F22" s="62">
        <f t="shared" si="5"/>
        <v>2527</v>
      </c>
      <c r="G22" s="31"/>
      <c r="H22" s="50">
        <f>1814+353</f>
        <v>2167</v>
      </c>
      <c r="I22" s="50">
        <f aca="true" t="shared" si="6" ref="I22:I28">H22*100/E22</f>
        <v>83.53893600616809</v>
      </c>
      <c r="J22" s="50">
        <f aca="true" t="shared" si="7" ref="J22:J28">H22*100/F22</f>
        <v>85.75385833003561</v>
      </c>
      <c r="K22" s="75" t="s">
        <v>71</v>
      </c>
    </row>
    <row r="23" spans="1:11" ht="31.5" customHeight="1">
      <c r="A23" s="30" t="s">
        <v>7</v>
      </c>
      <c r="B23" s="29" t="s">
        <v>56</v>
      </c>
      <c r="C23" s="71">
        <v>0</v>
      </c>
      <c r="D23" s="71">
        <v>68</v>
      </c>
      <c r="E23" s="1">
        <f t="shared" si="4"/>
        <v>68</v>
      </c>
      <c r="F23" s="62">
        <f t="shared" si="5"/>
        <v>68</v>
      </c>
      <c r="G23" s="31"/>
      <c r="H23" s="50">
        <v>68</v>
      </c>
      <c r="I23" s="50">
        <f t="shared" si="6"/>
        <v>100</v>
      </c>
      <c r="J23" s="50">
        <f t="shared" si="7"/>
        <v>100</v>
      </c>
      <c r="K23" s="38" t="s">
        <v>63</v>
      </c>
    </row>
    <row r="24" spans="1:11" ht="62.25" customHeight="1">
      <c r="A24" s="30" t="s">
        <v>57</v>
      </c>
      <c r="B24" s="29" t="s">
        <v>41</v>
      </c>
      <c r="C24" s="71">
        <v>13417</v>
      </c>
      <c r="D24" s="71">
        <v>706</v>
      </c>
      <c r="E24" s="1">
        <v>13684</v>
      </c>
      <c r="F24" s="62">
        <f t="shared" si="5"/>
        <v>14123</v>
      </c>
      <c r="G24" s="31"/>
      <c r="H24" s="50">
        <f>13354+703</f>
        <v>14057</v>
      </c>
      <c r="I24" s="50">
        <f t="shared" si="6"/>
        <v>102.72581116632564</v>
      </c>
      <c r="J24" s="50">
        <f t="shared" si="7"/>
        <v>99.5326771932309</v>
      </c>
      <c r="K24" s="75" t="s">
        <v>72</v>
      </c>
    </row>
    <row r="25" spans="1:11" ht="44.25" customHeight="1">
      <c r="A25" s="30" t="s">
        <v>58</v>
      </c>
      <c r="B25" s="29" t="s">
        <v>42</v>
      </c>
      <c r="C25" s="71">
        <v>399</v>
      </c>
      <c r="D25" s="71">
        <v>21</v>
      </c>
      <c r="E25" s="1">
        <f t="shared" si="4"/>
        <v>420</v>
      </c>
      <c r="F25" s="62">
        <f t="shared" si="5"/>
        <v>420</v>
      </c>
      <c r="G25" s="31"/>
      <c r="H25" s="50">
        <v>0</v>
      </c>
      <c r="I25" s="50">
        <f t="shared" si="6"/>
        <v>0</v>
      </c>
      <c r="J25" s="50">
        <f t="shared" si="7"/>
        <v>0</v>
      </c>
      <c r="K25" s="38" t="s">
        <v>62</v>
      </c>
    </row>
    <row r="26" spans="1:11" ht="48.75" customHeight="1">
      <c r="A26" s="30" t="s">
        <v>59</v>
      </c>
      <c r="B26" s="29" t="s">
        <v>43</v>
      </c>
      <c r="C26" s="71">
        <v>2500</v>
      </c>
      <c r="D26" s="71">
        <v>132</v>
      </c>
      <c r="E26" s="1">
        <f t="shared" si="4"/>
        <v>2632</v>
      </c>
      <c r="F26" s="62">
        <f t="shared" si="5"/>
        <v>2632</v>
      </c>
      <c r="G26" s="31"/>
      <c r="H26" s="50">
        <f>2500+131</f>
        <v>2631</v>
      </c>
      <c r="I26" s="50">
        <f t="shared" si="6"/>
        <v>99.96200607902736</v>
      </c>
      <c r="J26" s="50">
        <f t="shared" si="7"/>
        <v>99.96200607902736</v>
      </c>
      <c r="K26" s="75" t="s">
        <v>74</v>
      </c>
    </row>
    <row r="27" spans="1:11" ht="45" customHeight="1">
      <c r="A27" s="30" t="s">
        <v>60</v>
      </c>
      <c r="B27" s="29" t="s">
        <v>44</v>
      </c>
      <c r="C27" s="71">
        <v>1500</v>
      </c>
      <c r="D27" s="71">
        <v>79</v>
      </c>
      <c r="E27" s="1">
        <f t="shared" si="4"/>
        <v>1579</v>
      </c>
      <c r="F27" s="62">
        <f t="shared" si="5"/>
        <v>1579</v>
      </c>
      <c r="G27" s="31"/>
      <c r="H27" s="50">
        <f>1500+79</f>
        <v>1579</v>
      </c>
      <c r="I27" s="50">
        <f t="shared" si="6"/>
        <v>100</v>
      </c>
      <c r="J27" s="50">
        <f t="shared" si="7"/>
        <v>100</v>
      </c>
      <c r="K27" s="75" t="s">
        <v>75</v>
      </c>
    </row>
    <row r="28" spans="1:11" ht="32.25" customHeight="1" thickBot="1">
      <c r="A28" s="77" t="s">
        <v>61</v>
      </c>
      <c r="B28" s="78" t="s">
        <v>45</v>
      </c>
      <c r="C28" s="79">
        <v>276</v>
      </c>
      <c r="D28" s="79">
        <v>14</v>
      </c>
      <c r="E28" s="80">
        <f t="shared" si="4"/>
        <v>290</v>
      </c>
      <c r="F28" s="81">
        <f t="shared" si="5"/>
        <v>290</v>
      </c>
      <c r="G28" s="82"/>
      <c r="H28" s="83">
        <v>0</v>
      </c>
      <c r="I28" s="83">
        <f t="shared" si="6"/>
        <v>0</v>
      </c>
      <c r="J28" s="83">
        <f t="shared" si="7"/>
        <v>0</v>
      </c>
      <c r="K28" s="38" t="s">
        <v>62</v>
      </c>
    </row>
    <row r="29" spans="1:11" ht="17.25" customHeight="1" thickBot="1">
      <c r="A29" s="85" t="s">
        <v>9</v>
      </c>
      <c r="B29" s="86"/>
      <c r="C29" s="52">
        <f aca="true" t="shared" si="8" ref="C29:H29">SUM(C19:C28)</f>
        <v>26541</v>
      </c>
      <c r="D29" s="52">
        <f t="shared" si="8"/>
        <v>1722</v>
      </c>
      <c r="E29" s="52">
        <f t="shared" si="8"/>
        <v>28264</v>
      </c>
      <c r="F29" s="52">
        <f t="shared" si="8"/>
        <v>28263</v>
      </c>
      <c r="G29" s="52">
        <f t="shared" si="8"/>
        <v>0</v>
      </c>
      <c r="H29" s="52">
        <f t="shared" si="8"/>
        <v>27078</v>
      </c>
      <c r="I29" s="52">
        <f>H29*100/E29</f>
        <v>95.80384941975657</v>
      </c>
      <c r="J29" s="52">
        <f>H29*100/F29</f>
        <v>95.8072391465874</v>
      </c>
      <c r="K29" s="37"/>
    </row>
    <row r="30" spans="1:11" ht="15.75" customHeight="1" thickBot="1">
      <c r="A30" s="34" t="s">
        <v>10</v>
      </c>
      <c r="B30" s="35"/>
      <c r="C30" s="36">
        <f aca="true" t="shared" si="9" ref="C30:H30">C18+C29</f>
        <v>47129</v>
      </c>
      <c r="D30" s="36">
        <f t="shared" si="9"/>
        <v>3325</v>
      </c>
      <c r="E30" s="36">
        <f t="shared" si="9"/>
        <v>49936</v>
      </c>
      <c r="F30" s="36">
        <f t="shared" si="9"/>
        <v>50454</v>
      </c>
      <c r="G30" s="36" t="e">
        <f t="shared" si="9"/>
        <v>#VALUE!</v>
      </c>
      <c r="H30" s="36">
        <f t="shared" si="9"/>
        <v>36936</v>
      </c>
      <c r="I30" s="52">
        <f>H30*100/E30</f>
        <v>73.96667734700416</v>
      </c>
      <c r="J30" s="52">
        <f>H30*100/F30</f>
        <v>73.20727791651801</v>
      </c>
      <c r="K30" s="37"/>
    </row>
    <row r="31" spans="1:11" ht="15" hidden="1">
      <c r="A31" s="2"/>
      <c r="B31" s="33"/>
      <c r="C31" s="2"/>
      <c r="D31" s="2"/>
      <c r="E31" s="2"/>
      <c r="F31" s="2"/>
      <c r="G31" s="2"/>
      <c r="H31" s="2"/>
      <c r="I31" s="2"/>
      <c r="J31" s="2"/>
      <c r="K31" s="15"/>
    </row>
    <row r="32" spans="1:10" ht="15" hidden="1">
      <c r="A32" s="2"/>
      <c r="B32" s="28"/>
      <c r="C32" s="2"/>
      <c r="D32" s="2"/>
      <c r="E32" s="2"/>
      <c r="F32" s="2"/>
      <c r="G32" s="2"/>
      <c r="H32" s="2"/>
      <c r="I32" s="2"/>
      <c r="J32" s="2"/>
    </row>
    <row r="33" spans="1:10" ht="12.75" customHeight="1" hidden="1">
      <c r="A33" s="3" t="s">
        <v>21</v>
      </c>
      <c r="B33" s="29"/>
      <c r="C33" s="3"/>
      <c r="D33" s="3"/>
      <c r="E33" s="3"/>
      <c r="F33" s="3"/>
      <c r="G33" s="3"/>
      <c r="H33" s="3"/>
      <c r="I33" s="3"/>
      <c r="J33" s="3"/>
    </row>
    <row r="34" spans="1:10" ht="15" hidden="1">
      <c r="A34" s="2"/>
      <c r="B34" s="29"/>
      <c r="C34" s="2"/>
      <c r="D34" s="2"/>
      <c r="E34" s="2"/>
      <c r="F34" s="2"/>
      <c r="G34" s="2"/>
      <c r="H34" s="2"/>
      <c r="I34" s="2"/>
      <c r="J34" s="2"/>
    </row>
    <row r="35" spans="1:10" ht="38.25" customHeight="1" hidden="1">
      <c r="A35" s="26" t="s">
        <v>12</v>
      </c>
      <c r="B35" s="29"/>
      <c r="C35" s="4" t="s">
        <v>18</v>
      </c>
      <c r="D35" s="4"/>
      <c r="E35" s="4" t="s">
        <v>16</v>
      </c>
      <c r="F35" s="2"/>
      <c r="G35" s="2"/>
      <c r="H35" s="2"/>
      <c r="I35" s="2"/>
      <c r="J35" s="2"/>
    </row>
    <row r="36" spans="1:10" ht="48.75" customHeight="1" hidden="1">
      <c r="A36" s="24" t="s">
        <v>20</v>
      </c>
      <c r="B36" s="29"/>
      <c r="C36" s="13">
        <v>103827</v>
      </c>
      <c r="D36" s="13"/>
      <c r="E36" s="11" t="s">
        <v>13</v>
      </c>
      <c r="F36" s="2"/>
      <c r="G36" s="2"/>
      <c r="H36" s="2"/>
      <c r="I36" s="2"/>
      <c r="J36" s="2"/>
    </row>
    <row r="37" spans="1:10" ht="31.5" customHeight="1" hidden="1">
      <c r="A37" s="24" t="s">
        <v>14</v>
      </c>
      <c r="B37" s="29"/>
      <c r="C37" s="13">
        <v>173724</v>
      </c>
      <c r="D37" s="13"/>
      <c r="E37" s="11" t="s">
        <v>13</v>
      </c>
      <c r="F37" s="2"/>
      <c r="G37" s="2"/>
      <c r="H37" s="2"/>
      <c r="I37" s="2"/>
      <c r="J37" s="2"/>
    </row>
    <row r="38" spans="1:10" ht="33.75" customHeight="1" hidden="1">
      <c r="A38" s="24" t="s">
        <v>15</v>
      </c>
      <c r="B38" s="29"/>
      <c r="C38" s="13">
        <v>75668</v>
      </c>
      <c r="D38" s="13"/>
      <c r="E38" s="11" t="s">
        <v>13</v>
      </c>
      <c r="F38" s="2"/>
      <c r="G38" s="2"/>
      <c r="H38" s="2"/>
      <c r="I38" s="2"/>
      <c r="J38" s="2"/>
    </row>
    <row r="39" spans="1:10" ht="30" customHeight="1" hidden="1">
      <c r="A39" s="24" t="s">
        <v>17</v>
      </c>
      <c r="B39" s="29"/>
      <c r="C39" s="5">
        <v>3559</v>
      </c>
      <c r="D39" s="5"/>
      <c r="E39" s="6" t="s">
        <v>13</v>
      </c>
      <c r="F39" s="2"/>
      <c r="G39" s="2"/>
      <c r="H39" s="2"/>
      <c r="I39" s="2"/>
      <c r="J39" s="2"/>
    </row>
    <row r="40" spans="1:10" ht="30" customHeight="1" hidden="1">
      <c r="A40" s="7"/>
      <c r="B40" s="29"/>
      <c r="C40" s="8"/>
      <c r="D40" s="8"/>
      <c r="E40" s="9"/>
      <c r="F40" s="2"/>
      <c r="G40" s="2"/>
      <c r="H40" s="2"/>
      <c r="I40" s="2"/>
      <c r="J40" s="2"/>
    </row>
    <row r="41" spans="1:10" ht="30" customHeight="1" hidden="1">
      <c r="A41" s="7"/>
      <c r="B41" s="29"/>
      <c r="C41" s="8"/>
      <c r="D41" s="8"/>
      <c r="E41" s="9"/>
      <c r="F41" s="2"/>
      <c r="G41" s="2"/>
      <c r="H41" s="2"/>
      <c r="I41" s="2"/>
      <c r="J41" s="2"/>
    </row>
    <row r="42" spans="1:10" ht="30" customHeight="1">
      <c r="A42" s="7"/>
      <c r="B42" s="84"/>
      <c r="C42" s="8"/>
      <c r="D42" s="8"/>
      <c r="E42" s="9"/>
      <c r="F42" s="2"/>
      <c r="G42" s="2"/>
      <c r="H42" s="2"/>
      <c r="I42" s="2"/>
      <c r="J42" s="2"/>
    </row>
    <row r="45" ht="12.75">
      <c r="E45" s="53"/>
    </row>
  </sheetData>
  <sheetProtection selectLockedCells="1" selectUnlockedCells="1"/>
  <mergeCells count="16">
    <mergeCell ref="K6:K7"/>
    <mergeCell ref="C8:D8"/>
    <mergeCell ref="A1:K1"/>
    <mergeCell ref="A2:K2"/>
    <mergeCell ref="A3:K3"/>
    <mergeCell ref="A4:K4"/>
    <mergeCell ref="B6:B7"/>
    <mergeCell ref="E6:E7"/>
    <mergeCell ref="F6:F7"/>
    <mergeCell ref="H6:H7"/>
    <mergeCell ref="J6:J7"/>
    <mergeCell ref="C6:D6"/>
    <mergeCell ref="A6:A7"/>
    <mergeCell ref="I6:I7"/>
    <mergeCell ref="A29:B29"/>
    <mergeCell ref="A18:B18"/>
  </mergeCells>
  <printOptions/>
  <pageMargins left="0.3937007874015748" right="0.3937007874015748" top="0.1968503937007874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Suprunova_NS</cp:lastModifiedBy>
  <cp:lastPrinted>2011-10-20T10:14:12Z</cp:lastPrinted>
  <dcterms:modified xsi:type="dcterms:W3CDTF">2011-10-27T06:39:53Z</dcterms:modified>
  <cp:category/>
  <cp:version/>
  <cp:contentType/>
  <cp:contentStatus/>
</cp:coreProperties>
</file>